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s-htgl10b\SGROUP\建設水道課\上下水道係\190_公営企業関係\010_共通\2021_R3\20230111公営企業に係る経営比較分析表（令和３年度決算）の分析等について\"/>
    </mc:Choice>
  </mc:AlternateContent>
  <xr:revisionPtr revIDLastSave="0" documentId="13_ncr:1_{017E31C8-17A1-4670-939C-EC2C6068374F}" xr6:coauthVersionLast="44" xr6:coauthVersionMax="44" xr10:uidLastSave="{00000000-0000-0000-0000-000000000000}"/>
  <workbookProtection workbookAlgorithmName="SHA-512" workbookHashValue="9Jh83x+xkdIDkTsc+8GEPf1ByUMrPZ7SkncbjBrAVxvEOCWE9TqeNBEToqBnQKmDpBPi/6bQfa3fx9k4QGxviA==" workbookSaltValue="CCoYZAUsPNKmvvgfKh6rL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L10" i="4"/>
  <c r="AD10" i="4"/>
  <c r="I10" i="4"/>
  <c r="B10" i="4"/>
  <c r="AL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<sst xmlns="http://schemas.openxmlformats.org/spreadsheetml/2006/main" count="241" uniqueCount="120">
  <si>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</si>
  <si>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</si>
  <si>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</si>
  <si>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</si>
  <si>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</si>
  <si>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</si>
  <si>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</si>
  <si>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</si>
  <si>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</si>
  <si>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</si>
  <si>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</si>
  <si>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</si>
  <si>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</si>
  <si>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</si>
  <si>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</si>
  <si>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</si>
  <si>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</si>
  <si>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</si>
  <si>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</si>
  <si>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</si>
  <si>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</si>
  <si>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</si>
  <si>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</si>
  <si>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</si>
  <si>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</si>
  <si>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</si>
  <si>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</si>
  <si>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</si>
  <si>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</si>
  <si>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</si>
  <si>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</si>
  <si>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</si>
  <si>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</si>
  <si>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</si>
  <si>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</si>
  <si>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</si>
  <si>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</si>
  <si>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</si>
  <si>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</si>
  <si>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</si>
  <si>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</si>
  <si>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</si>
  <si>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</si>
  <si>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</si>
  <si>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</si>
  <si>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</si>
  <si>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</si>
  <si>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</si>
  <si>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</si>
  <si>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</si>
  <si>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</si>
  <si>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</si>
  <si>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</si>
  <si>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</si>
  <si>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</si>
  <si>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</si>
  <si>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</si>
  <si>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</si>
  <si>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</si>
  <si>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</si>
  <si>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</si>
  <si>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</si>
  <si>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</si>
  <si>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</si>
  <si>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</si>
  <si>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</si>
  <si>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</si>
  <si>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</si>
  <si>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</si>
  <si>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</si>
  <si>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</si>
  <si>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</si>
  <si>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</si>
  <si>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</si>
  <si>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</si>
  <si>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</si>
  <si>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</si>
  <si>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</si>
  <si>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</si>
  <si>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</si>
  <si>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</si>
  <si>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</si>
  <si>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</si>
  <si>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</si>
  <si>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</si>
  <si>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</si>
  <si>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</si>
  <si>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</si>
  <si>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</si>
  <si>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</si>
  <si>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</si>
  <si>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</si>
  <si>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</si>
  <si>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</si>
  <si>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</si>
  <si>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</si>
  <si>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</si>
  <si>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</si>
  <si>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鷹栖町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</si>
  <si>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</si>
  <si>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</si>
  <si>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</si>
  <si>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</si>
  <si>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</si>
  <si>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</si>
  <si>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</si>
  <si>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</si>
  <si>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</si>
  <si>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</si>
  <si>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</si>
  <si>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</si>
  <si>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</si>
  <si>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</si>
  <si>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</si>
  <si>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</si>
  <si>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</si>
  <si>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</si>
  <si>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収支比率が100％未満であれば単年度の収支が赤字であることを示しているが、比率が100％に近づくように、更なる費用削減や財源確保等の経営改善を図っていく。
④企業債残高対事業規模比率
料金収入に対する企業債残高の割合であり、全国平均及び類似団体平均値を上回っているが、企業債残高が減少傾向にあることから、今後も投資費用の抑制により企業債残高の縮減を図っていく。
⑤経費回収率
使用料で回収すべき経費を、どの程度使用料で賄えているかを表したものであり、やや類似団体の平均値を下回っているが、今後も現在の水準を維持できるように、適正な使用料収入の確保や汚水処理費の削減を図っていく。
⑥汚水処理原価
汚水処理に要した原価を算出したものであり、効果的な不明水対策等により有収率を上げ汚水処理原価の減少を図る。なお、H28以降に処理原価が下がったのは一般会計繰入金の見直しにより公費負担分が増加したことによる。
⑧水洗化率
下水道処理区域内人口のうち、実際に水洗化された割合となっており、現在は99％とほぼ水洗化されているが100％を目指して水洗化促進の啓蒙等を行っていく。</t>
    <phoneticPr fontId="4"/>
  </si>
  <si>
    <t>③管渠改善率
管渠の補修等延長を表した割合であり、改善率は下がってきているが、現状は法定耐用年数を経過した管渠がなく陥没事故等も起きていないため、部分的な維持修繕で対応している。しかし、今後は老朽化していく管渠の更新や改築等の投資費用が必要になるため、適正な維持管理により管渠の長寿命化を図り、計画的に事業に取り組んでいく必要がある。</t>
    <phoneticPr fontId="4"/>
  </si>
  <si>
    <t>　現在の分析においては、ほぼ水洗化されていることや人口減少から料金収入の減収が見込まれる中、下水道施設の老朽化による改築更新費用の確保や、現状は赤字経営となっている下水道事業の健全な経営のためには、更なる費用削減や財源の確保、適正な使用料の設定や詳細な経営分析を行なうため、令和４年度から公営企業会計を適用することで、経営改善を図っていく必要がある。
（令和４年度より公営企業会計への移行に伴う打ち切り決算のため、令和３年度は一時的に使用料収入が低くなっている。）</t>
    <rPh sb="65" eb="67">
      <t>カクホ</t>
    </rPh>
    <rPh sb="69" eb="71">
      <t>ゲンジョウ</t>
    </rPh>
    <rPh sb="72" eb="74">
      <t>アカジ</t>
    </rPh>
    <rPh sb="74" eb="76">
      <t>ケイエイ</t>
    </rPh>
    <rPh sb="137" eb="139">
      <t>レイワ</t>
    </rPh>
    <rPh sb="140" eb="142">
      <t>ネンド</t>
    </rPh>
    <rPh sb="208" eb="210">
      <t>レイワ</t>
    </rPh>
    <rPh sb="214" eb="217">
      <t>イチジテキ</t>
    </rPh>
    <rPh sb="218" eb="221">
      <t>シヨウリョウ</t>
    </rPh>
    <rPh sb="221" eb="223">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</si>
</sst>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0.05</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F8-4AA3-BC13-379D46BBF04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4EF8-4AA3-BC13-379D46BBF04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5E-41A7-8B24-F851F7C602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4D5E-41A7-8B24-F851F7C602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99.28</c:v>
                </c:pt>
                <c:pt idx="1">
                  <c:v>99.59</c:v>
                </c:pt>
                <c:pt idx="2">
                  <c:v>99.34</c:v>
                </c:pt>
                <c:pt idx="3">
                  <c:v>99.4</c:v>
                </c:pt>
                <c:pt idx="4">
                  <c:v>99.4</c:v>
                </c:pt>
              </c:numCache>
            </c:numRef>
          </c:val>
          <c:extLst>
            <c:ext xmlns:c16="http://schemas.microsoft.com/office/drawing/2014/chart" uri="{C3380CC4-5D6E-409C-BE32-E72D297353CC}">
              <c16:uniqueId val="{00000000-1272-4A89-9E31-2E97B37E8F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1272-4A89-9E31-2E97B37E8F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89.5</c:v>
                </c:pt>
                <c:pt idx="1">
                  <c:v>88.98</c:v>
                </c:pt>
                <c:pt idx="2">
                  <c:v>88.25</c:v>
                </c:pt>
                <c:pt idx="3">
                  <c:v>86.58</c:v>
                </c:pt>
                <c:pt idx="4">
                  <c:v>85.74</c:v>
                </c:pt>
              </c:numCache>
            </c:numRef>
          </c:val>
          <c:extLst>
            <c:ext xmlns:c16="http://schemas.microsoft.com/office/drawing/2014/chart" uri="{C3380CC4-5D6E-409C-BE32-E72D297353CC}">
              <c16:uniqueId val="{00000000-1F34-464F-923D-8AAAA7EA74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34-464F-923D-8AAAA7EA74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DF-4CAF-97FA-C5A425C21A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F-4CAF-97FA-C5A425C21A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88-43F5-AC5C-A978FDE139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88-43F5-AC5C-A978FDE139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07-4BE2-8D13-FFF7BDBFAA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07-4BE2-8D13-FFF7BDBFAA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6F-4495-8A54-6C7DDB43765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6F-4495-8A54-6C7DDB43765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1373.68</c:v>
                </c:pt>
                <c:pt idx="1">
                  <c:v>1285.05</c:v>
                </c:pt>
                <c:pt idx="2">
                  <c:v>1183.8</c:v>
                </c:pt>
                <c:pt idx="3">
                  <c:v>1079.48</c:v>
                </c:pt>
                <c:pt idx="4">
                  <c:v>1146.24</c:v>
                </c:pt>
              </c:numCache>
            </c:numRef>
          </c:val>
          <c:extLst>
            <c:ext xmlns:c16="http://schemas.microsoft.com/office/drawing/2014/chart" uri="{C3380CC4-5D6E-409C-BE32-E72D297353CC}">
              <c16:uniqueId val="{00000000-6166-4489-98FF-100F662CF5A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6166-4489-98FF-100F662CF5A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83.97</c:v>
                </c:pt>
                <c:pt idx="1">
                  <c:v>83.4</c:v>
                </c:pt>
                <c:pt idx="2">
                  <c:v>88.17</c:v>
                </c:pt>
                <c:pt idx="3">
                  <c:v>81.92</c:v>
                </c:pt>
                <c:pt idx="4">
                  <c:v>72.02</c:v>
                </c:pt>
              </c:numCache>
            </c:numRef>
          </c:val>
          <c:extLst>
            <c:ext xmlns:c16="http://schemas.microsoft.com/office/drawing/2014/chart" uri="{C3380CC4-5D6E-409C-BE32-E72D297353CC}">
              <c16:uniqueId val="{00000000-F111-4319-81CA-1ABE7FF482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F111-4319-81CA-1ABE7FF482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168.81</c:v>
                </c:pt>
                <c:pt idx="1">
                  <c:v>170.55</c:v>
                </c:pt>
                <c:pt idx="2">
                  <c:v>161.30000000000001</c:v>
                </c:pt>
                <c:pt idx="3">
                  <c:v>175.11</c:v>
                </c:pt>
                <c:pt idx="4">
                  <c:v>169.14</c:v>
                </c:pt>
              </c:numCache>
            </c:numRef>
          </c:val>
          <c:extLst>
            <c:ext xmlns:c16="http://schemas.microsoft.com/office/drawing/2014/chart" uri="{C3380CC4-5D6E-409C-BE32-E72D297353CC}">
              <c16:uniqueId val="{00000000-05BB-4CED-B6FD-66FC567AB5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05BB-4CED-B6FD-66FC567AB5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鷹栖町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6701</v>
      </c>
      <c r="AM8" s="55"/>
      <c r="AN8" s="55"/>
      <c r="AO8" s="55"/>
      <c r="AP8" s="55"/>
      <c r="AQ8" s="55"/>
      <c r="AR8" s="55"/>
      <c r="AS8" s="55"/>
      <c r="AT8" s="54">
        <f>データ!T6</f>
        <v>139.41999999999999</v>
      </c>
      <c r="AU8" s="54"/>
      <c r="AV8" s="54"/>
      <c r="AW8" s="54"/>
      <c r="AX8" s="54"/>
      <c r="AY8" s="54"/>
      <c r="AZ8" s="54"/>
      <c r="BA8" s="54"/>
      <c r="BB8" s="54">
        <f>データ!U6</f>
        <v>48.06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72.36</v>
      </c>
      <c r="Q10" s="54"/>
      <c r="R10" s="54"/>
      <c r="S10" s="54"/>
      <c r="T10" s="54"/>
      <c r="U10" s="54"/>
      <c r="V10" s="54"/>
      <c r="W10" s="54">
        <f>データ!Q6</f>
        <v>82.17</v>
      </c>
      <c r="X10" s="54"/>
      <c r="Y10" s="54"/>
      <c r="Z10" s="54"/>
      <c r="AA10" s="54"/>
      <c r="AB10" s="54"/>
      <c r="AC10" s="54"/>
      <c r="AD10" s="55">
        <f>データ!R6</f>
        <v>2555</v>
      </c>
      <c r="AE10" s="55"/>
      <c r="AF10" s="55"/>
      <c r="AG10" s="55"/>
      <c r="AH10" s="55"/>
      <c r="AI10" s="55"/>
      <c r="AJ10" s="55"/>
      <c r="AK10" s="2"/>
      <c r="AL10" s="55">
        <f>データ!V6</f>
        <v>4852</v>
      </c>
      <c r="AM10" s="55"/>
      <c r="AN10" s="55"/>
      <c r="AO10" s="55"/>
      <c r="AP10" s="55"/>
      <c r="AQ10" s="55"/>
      <c r="AR10" s="55"/>
      <c r="AS10" s="55"/>
      <c r="AT10" s="54">
        <f>データ!W6</f>
        <v>1.61</v>
      </c>
      <c r="AU10" s="54"/>
      <c r="AV10" s="54"/>
      <c r="AW10" s="54"/>
      <c r="AX10" s="54"/>
      <c r="AY10" s="54"/>
      <c r="AZ10" s="54"/>
      <c r="BA10" s="54"/>
      <c r="BB10" s="54">
        <f>データ!X6</f>
        <v>3013.66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TfF8iH917CVn2PjSEmRjyEejlLQeUfasT5+gnBa84hSqgmskbfMsBlWRfTxp7RPO+Bf2AXQH37lH6Yj6CAU8QQ==" saltValue="MG1+6tZLWNrI7TYDBBdJ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14524</v>
      </c>
      <c r="D6" s="19">
        <f t="shared" si="3"/>
        <v>47</v>
      </c>
      <c r="E6" s="19">
        <f t="shared" si="3"/>
        <v>17</v>
      </c>
      <c r="F6" s="19">
        <f t="shared" si="3"/>
        <v>1</v>
      </c>
      <c r="G6" s="19">
        <f t="shared" si="3"/>
        <v>0</v>
      </c>
      <c r="H6" s="19" t="str">
        <f t="shared" si="3"/>
        <v>北海道　鷹栖町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72.36</v>
      </c>
      <c r="Q6" s="20">
        <f t="shared" si="3"/>
        <v>82.17</v>
      </c>
      <c r="R6" s="20">
        <f t="shared" si="3"/>
        <v>2555</v>
      </c>
      <c r="S6" s="20">
        <f t="shared" si="3"/>
        <v>6701</v>
      </c>
      <c r="T6" s="20">
        <f t="shared" si="3"/>
        <v>139.41999999999999</v>
      </c>
      <c r="U6" s="20">
        <f t="shared" si="3"/>
        <v>48.06</v>
      </c>
      <c r="V6" s="20">
        <f t="shared" si="3"/>
        <v>4852</v>
      </c>
      <c r="W6" s="20">
        <f t="shared" si="3"/>
        <v>1.61</v>
      </c>
      <c r="X6" s="20">
        <f t="shared" si="3"/>
        <v>3013.66</v>
      </c>
      <c r="Y6" s="21">
        <f>IF(Y7="",NA(),Y7)</f>
        <v>89.5</v>
      </c>
      <c r="Z6" s="21">
        <f t="shared" ref="Z6:AH6" si="4">IF(Z7="",NA(),Z7)</f>
        <v>88.98</v>
      </c>
      <c r="AA6" s="21">
        <f t="shared" si="4"/>
        <v>88.25</v>
      </c>
      <c r="AB6" s="21">
        <f t="shared" si="4"/>
        <v>86.58</v>
      </c>
      <c r="AC6" s="21">
        <f t="shared" si="4"/>
        <v>85.74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1373.68</v>
      </c>
      <c r="BG6" s="21">
        <f t="shared" ref="BG6:BO6" si="7">IF(BG7="",NA(),BG7)</f>
        <v>1285.05</v>
      </c>
      <c r="BH6" s="21">
        <f t="shared" si="7"/>
        <v>1183.8</v>
      </c>
      <c r="BI6" s="21">
        <f t="shared" si="7"/>
        <v>1079.48</v>
      </c>
      <c r="BJ6" s="21">
        <f t="shared" si="7"/>
        <v>1146.24</v>
      </c>
      <c r="BK6" s="21">
        <f t="shared" si="7"/>
        <v>799.11</v>
      </c>
      <c r="BL6" s="21">
        <f t="shared" si="7"/>
        <v>768.62</v>
      </c>
      <c r="BM6" s="21">
        <f t="shared" si="7"/>
        <v>789.44</v>
      </c>
      <c r="BN6" s="21">
        <f t="shared" si="7"/>
        <v>789.08</v>
      </c>
      <c r="BO6" s="21">
        <f t="shared" si="7"/>
        <v>747.84</v>
      </c>
      <c r="BP6" s="20" t="str">
        <f>IF(BP7="","",IF(BP7="-","【-】","【"&amp;SUBSTITUTE(TEXT(BP7,"#,##0.00"),"-","△")&amp;"】"))</f>
        <v>【669.11】</v>
      </c>
      <c r="BQ6" s="21">
        <f>IF(BQ7="",NA(),BQ7)</f>
        <v>83.97</v>
      </c>
      <c r="BR6" s="21">
        <f t="shared" ref="BR6:BZ6" si="8">IF(BR7="",NA(),BR7)</f>
        <v>83.4</v>
      </c>
      <c r="BS6" s="21">
        <f t="shared" si="8"/>
        <v>88.17</v>
      </c>
      <c r="BT6" s="21">
        <f t="shared" si="8"/>
        <v>81.92</v>
      </c>
      <c r="BU6" s="21">
        <f t="shared" si="8"/>
        <v>72.02</v>
      </c>
      <c r="BV6" s="21">
        <f t="shared" si="8"/>
        <v>87.69</v>
      </c>
      <c r="BW6" s="21">
        <f t="shared" si="8"/>
        <v>88.06</v>
      </c>
      <c r="BX6" s="21">
        <f t="shared" si="8"/>
        <v>87.29</v>
      </c>
      <c r="BY6" s="21">
        <f t="shared" si="8"/>
        <v>88.25</v>
      </c>
      <c r="BZ6" s="21">
        <f t="shared" si="8"/>
        <v>90.17</v>
      </c>
      <c r="CA6" s="20" t="str">
        <f>IF(CA7="","",IF(CA7="-","【-】","【"&amp;SUBSTITUTE(TEXT(CA7,"#,##0.00"),"-","△")&amp;"】"))</f>
        <v>【99.73】</v>
      </c>
      <c r="CB6" s="21">
        <f>IF(CB7="",NA(),CB7)</f>
        <v>168.81</v>
      </c>
      <c r="CC6" s="21">
        <f t="shared" ref="CC6:CK6" si="9">IF(CC7="",NA(),CC7)</f>
        <v>170.55</v>
      </c>
      <c r="CD6" s="21">
        <f t="shared" si="9"/>
        <v>161.30000000000001</v>
      </c>
      <c r="CE6" s="21">
        <f t="shared" si="9"/>
        <v>175.11</v>
      </c>
      <c r="CF6" s="21">
        <f t="shared" si="9"/>
        <v>169.14</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99.28</v>
      </c>
      <c r="CY6" s="21">
        <f t="shared" ref="CY6:DG6" si="11">IF(CY7="",NA(),CY7)</f>
        <v>99.59</v>
      </c>
      <c r="CZ6" s="21">
        <f t="shared" si="11"/>
        <v>99.34</v>
      </c>
      <c r="DA6" s="21">
        <f t="shared" si="11"/>
        <v>99.4</v>
      </c>
      <c r="DB6" s="21">
        <f t="shared" si="11"/>
        <v>99.4</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0.05</v>
      </c>
      <c r="EF6" s="21">
        <f t="shared" ref="EF6:EN6" si="14">IF(EF7="",NA(),EF7)</f>
        <v>0.03</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14524</v>
      </c>
      <c r="D7" s="23">
        <v>47</v>
      </c>
      <c r="E7" s="23">
        <v>17</v>
      </c>
      <c r="F7" s="23">
        <v>1</v>
      </c>
      <c r="G7" s="23">
        <v>0</v>
      </c>
      <c r="H7" s="23" t="s">
        <v>98</v>
      </c>
      <c r="I7" s="23" t="s">
        <v>99</v>
      </c>
      <c r="J7" s="23" t="s">
        <v>100</v>
      </c>
      <c r="K7" s="23" t="s">
        <v>101</v>
      </c>
      <c r="L7" s="23" t="s">
        <v>102</v>
      </c>
      <c r="M7" s="23" t="s">
        <v>103</v>
      </c>
      <c r="N7" s="24" t="s">
        <v>104</v>
      </c>
      <c r="O7" s="24" t="s">
        <v>105</v>
      </c>
      <c r="P7" s="24">
        <v>72.36</v>
      </c>
      <c r="Q7" s="24">
        <v>82.17</v>
      </c>
      <c r="R7" s="24">
        <v>2555</v>
      </c>
      <c r="S7" s="24">
        <v>6701</v>
      </c>
      <c r="T7" s="24">
        <v>139.41999999999999</v>
      </c>
      <c r="U7" s="24">
        <v>48.06</v>
      </c>
      <c r="V7" s="24">
        <v>4852</v>
      </c>
      <c r="W7" s="24">
        <v>1.61</v>
      </c>
      <c r="X7" s="24">
        <v>3013.66</v>
      </c>
      <c r="Y7" s="24">
        <v>89.5</v>
      </c>
      <c r="Z7" s="24">
        <v>88.98</v>
      </c>
      <c r="AA7" s="24">
        <v>88.25</v>
      </c>
      <c r="AB7" s="24">
        <v>86.58</v>
      </c>
      <c r="AC7" s="24">
        <v>85.74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1373.68</v>
      </c>
      <c r="BG7" s="24">
        <v>1285.05</v>
      </c>
      <c r="BH7" s="24">
        <v>1183.8</v>
      </c>
      <c r="BI7" s="24">
        <v>1079.48</v>
      </c>
      <c r="BJ7" s="24">
        <v>1146.24</v>
      </c>
      <c r="BK7" s="24">
        <v>799.11</v>
      </c>
      <c r="BL7" s="24">
        <v>768.62</v>
      </c>
      <c r="BM7" s="24">
        <v>789.44</v>
      </c>
      <c r="BN7" s="24">
        <v>789.08</v>
      </c>
      <c r="BO7" s="24">
        <v>747.84</v>
      </c>
      <c r="BP7" s="24">
        <v>669.11</v>
      </c>
      <c r="BQ7" s="24">
        <v>83.97</v>
      </c>
      <c r="BR7" s="24">
        <v>83.4</v>
      </c>
      <c r="BS7" s="24">
        <v>88.17</v>
      </c>
      <c r="BT7" s="24">
        <v>81.92</v>
      </c>
      <c r="BU7" s="24">
        <v>72.02</v>
      </c>
      <c r="BV7" s="24">
        <v>87.69</v>
      </c>
      <c r="BW7" s="24">
        <v>88.06</v>
      </c>
      <c r="BX7" s="24">
        <v>87.29</v>
      </c>
      <c r="BY7" s="24">
        <v>88.25</v>
      </c>
      <c r="BZ7" s="24">
        <v>90.17</v>
      </c>
      <c r="CA7" s="24">
        <v>99.73</v>
      </c>
      <c r="CB7" s="24">
        <v>168.81</v>
      </c>
      <c r="CC7" s="24">
        <v>170.55</v>
      </c>
      <c r="CD7" s="24">
        <v>161.30000000000001</v>
      </c>
      <c r="CE7" s="24">
        <v>175.11</v>
      </c>
      <c r="CF7" s="24">
        <v>169.14</v>
      </c>
      <c r="CG7" s="24">
        <v>180.07</v>
      </c>
      <c r="CH7" s="24">
        <v>179.32</v>
      </c>
      <c r="CI7" s="24">
        <v>176.67</v>
      </c>
      <c r="CJ7" s="24">
        <v>176.37</v>
      </c>
      <c r="CK7" s="24">
        <v>173.17</v>
      </c>
      <c r="CL7" s="24">
        <v>134.97999999999999</v>
      </c>
      <c r="CM7" s="24" t="s">
        <v>104</v>
      </c>
      <c r="CN7" s="24" t="s">
        <v>104</v>
      </c>
      <c r="CO7" s="24" t="s">
        <v>104</v>
      </c>
      <c r="CP7" s="24" t="s">
        <v>104</v>
      </c>
      <c r="CQ7" s="24" t="s">
        <v>104</v>
      </c>
      <c r="CR7" s="24">
        <v>58.4</v>
      </c>
      <c r="CS7" s="24">
        <v>58</v>
      </c>
      <c r="CT7" s="24">
        <v>57.42</v>
      </c>
      <c r="CU7" s="24">
        <v>56.72</v>
      </c>
      <c r="CV7" s="24">
        <v>56.43</v>
      </c>
      <c r="CW7" s="24">
        <v>59.99</v>
      </c>
      <c r="CX7" s="24">
        <v>99.28</v>
      </c>
      <c r="CY7" s="24">
        <v>99.59</v>
      </c>
      <c r="CZ7" s="24">
        <v>99.34</v>
      </c>
      <c r="DA7" s="24">
        <v>99.4</v>
      </c>
      <c r="DB7" s="24">
        <v>99.4</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0.05</v>
      </c>
      <c r="EF7" s="24">
        <v>0.03</v>
      </c>
      <c r="EG7" s="24">
        <v>0</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水道ユーザ２</cp:lastModifiedBy>
  <cp:lastPrinted>2023-01-26T02:13:54Z</cp:lastPrinted>
  <dcterms:created xsi:type="dcterms:W3CDTF">2023-01-12T23:51:32Z</dcterms:created>
  <dcterms:modified xsi:type="dcterms:W3CDTF">2023-01-26T02:38:56Z</dcterms:modified>
  <cp:category/>
</cp:coreProperties>
</file>